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s\ccag\WPDATA\Congestion Relief Plan\Local Service-Shuttles\14th Cycle FY 20_21\Final CFP Docs\"/>
    </mc:Choice>
  </mc:AlternateContent>
  <xr:revisionPtr revIDLastSave="0" documentId="13_ncr:1_{AC48FCD5-0916-470D-87B6-825CBC84D931}" xr6:coauthVersionLast="41" xr6:coauthVersionMax="41" xr10:uidLastSave="{00000000-0000-0000-0000-000000000000}"/>
  <workbookProtection workbookPassword="FE32" lockStructure="1"/>
  <bookViews>
    <workbookView xWindow="-120" yWindow="-120" windowWidth="25440" windowHeight="15390" xr2:uid="{00000000-000D-0000-FFFF-FFFF00000000}"/>
  </bookViews>
  <sheets>
    <sheet name="Est. Benchmarks &amp; Costs " sheetId="1" r:id="rId1"/>
    <sheet name="Est. VMT Reducction" sheetId="2" r:id="rId2"/>
  </sheets>
  <definedNames>
    <definedName name="_xlnm.Print_Area" localSheetId="0">'Est. Benchmarks &amp; Costs '!$A$1:$J$24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2" l="1"/>
  <c r="D16" i="1"/>
  <c r="D11" i="1"/>
  <c r="F7" i="2"/>
  <c r="D11" i="2"/>
  <c r="B13" i="2"/>
  <c r="B20" i="2"/>
  <c r="B22" i="2" s="1"/>
  <c r="B18" i="2"/>
  <c r="F13" i="1"/>
  <c r="F11" i="1"/>
  <c r="F16" i="1"/>
  <c r="D13" i="1"/>
  <c r="B16" i="1"/>
  <c r="B22" i="1"/>
  <c r="F18" i="2"/>
  <c r="F13" i="2"/>
  <c r="F11" i="2"/>
  <c r="D9" i="2"/>
  <c r="D18" i="2"/>
  <c r="D13" i="2"/>
  <c r="D15" i="2"/>
  <c r="D20" i="2"/>
  <c r="D22" i="2" s="1"/>
  <c r="F9" i="2"/>
  <c r="F15" i="2"/>
  <c r="F20" i="2" l="1"/>
  <c r="F22" i="2" s="1"/>
  <c r="I8" i="1"/>
  <c r="J8" i="1" s="1"/>
  <c r="B20" i="1"/>
  <c r="I11" i="1" l="1"/>
  <c r="J11" i="1" s="1"/>
  <c r="H11" i="1"/>
</calcChain>
</file>

<file path=xl/sharedStrings.xml><?xml version="1.0" encoding="utf-8"?>
<sst xmlns="http://schemas.openxmlformats.org/spreadsheetml/2006/main" count="43" uniqueCount="39">
  <si>
    <t>Commuter</t>
  </si>
  <si>
    <t>Community</t>
  </si>
  <si>
    <t>Door-to-Door</t>
  </si>
  <si>
    <t>Based on Service Day</t>
  </si>
  <si>
    <t xml:space="preserve">Enter the Quantity of Service Days: </t>
  </si>
  <si>
    <t>Monthly Estimate</t>
  </si>
  <si>
    <t>Annual Estimate</t>
  </si>
  <si>
    <t>BENCHMARK TARGETS</t>
  </si>
  <si>
    <t>Service Type</t>
  </si>
  <si>
    <t>Projected Service Cost:</t>
  </si>
  <si>
    <r>
      <t xml:space="preserve">Enter the Average </t>
    </r>
    <r>
      <rPr>
        <b/>
        <u/>
        <sz val="11"/>
        <color indexed="8"/>
        <rFont val="Calibri"/>
        <family val="2"/>
      </rPr>
      <t>Daily</t>
    </r>
    <r>
      <rPr>
        <b/>
        <sz val="11"/>
        <color indexed="8"/>
        <rFont val="Calibri"/>
        <family val="2"/>
      </rPr>
      <t xml:space="preserve"> Shuttle Deadhead Miles</t>
    </r>
    <r>
      <rPr>
        <sz val="11"/>
        <color indexed="8"/>
        <rFont val="Calibri"/>
        <family val="2"/>
      </rPr>
      <t xml:space="preserve"> (Yard to/from the schedule)</t>
    </r>
    <r>
      <rPr>
        <b/>
        <sz val="11"/>
        <color indexed="8"/>
        <rFont val="Calibri"/>
        <family val="2"/>
      </rPr>
      <t>:</t>
    </r>
  </si>
  <si>
    <t>Enter Desired Grant Request %:</t>
  </si>
  <si>
    <t>Projected Passengers per Service Hour:</t>
  </si>
  <si>
    <t xml:space="preserve">Service Days per Period: </t>
  </si>
  <si>
    <t>FUNDING</t>
  </si>
  <si>
    <t>Sponsor Subsidy/Passenger</t>
  </si>
  <si>
    <t>TA-C/CAG Grant Subsidy/Passenger</t>
  </si>
  <si>
    <t>Cost/Passenger</t>
  </si>
  <si>
    <r>
      <t>Match</t>
    </r>
    <r>
      <rPr>
        <sz val="11"/>
        <color indexed="8"/>
        <rFont val="Calibri"/>
        <family val="2"/>
      </rPr>
      <t xml:space="preserve"> (Sponsor Contribution)</t>
    </r>
  </si>
  <si>
    <t>TA-C/CAG
 Grant Request</t>
  </si>
  <si>
    <t>Pass. /Serv. Hr.</t>
  </si>
  <si>
    <t>Projected Cost per Passenger:</t>
  </si>
  <si>
    <r>
      <t xml:space="preserve">Projected Support Costs </t>
    </r>
    <r>
      <rPr>
        <sz val="11"/>
        <color theme="1"/>
        <rFont val="Calibri"/>
        <family val="2"/>
        <scheme val="minor"/>
      </rPr>
      <t>(e.g. admin, marketing)</t>
    </r>
    <r>
      <rPr>
        <b/>
        <sz val="11"/>
        <color indexed="8"/>
        <rFont val="Calibri"/>
        <family val="2"/>
      </rPr>
      <t>:</t>
    </r>
  </si>
  <si>
    <t xml:space="preserve">Input requested data into the blue cells.  </t>
  </si>
  <si>
    <r>
      <t xml:space="preserve">Enter Average </t>
    </r>
    <r>
      <rPr>
        <b/>
        <u/>
        <sz val="11"/>
        <color indexed="8"/>
        <rFont val="Calibri"/>
        <family val="2"/>
      </rPr>
      <t>Hourly</t>
    </r>
    <r>
      <rPr>
        <b/>
        <sz val="11"/>
        <color indexed="8"/>
        <rFont val="Calibri"/>
        <family val="2"/>
      </rPr>
      <t xml:space="preserve"> Service Rate</t>
    </r>
    <r>
      <rPr>
        <sz val="11"/>
        <color theme="1"/>
        <rFont val="Calibri"/>
        <family val="2"/>
        <scheme val="minor"/>
      </rPr>
      <t xml:space="preserve"> (include all related vendor expenses)</t>
    </r>
    <r>
      <rPr>
        <b/>
        <sz val="11"/>
        <color indexed="8"/>
        <rFont val="Calibri"/>
        <family val="2"/>
      </rPr>
      <t>:</t>
    </r>
  </si>
  <si>
    <r>
      <t xml:space="preserve">Enter Average </t>
    </r>
    <r>
      <rPr>
        <b/>
        <u/>
        <sz val="11"/>
        <color indexed="8"/>
        <rFont val="Calibri"/>
        <family val="2"/>
      </rPr>
      <t>Daily</t>
    </r>
    <r>
      <rPr>
        <b/>
        <sz val="11"/>
        <color indexed="8"/>
        <rFont val="Calibri"/>
        <family val="2"/>
      </rPr>
      <t xml:space="preserve"> Service Hour Quantity:</t>
    </r>
  </si>
  <si>
    <r>
      <t xml:space="preserve">Enter Projected Average </t>
    </r>
    <r>
      <rPr>
        <b/>
        <u/>
        <sz val="11"/>
        <color indexed="8"/>
        <rFont val="Calibri"/>
        <family val="2"/>
      </rPr>
      <t>Daily</t>
    </r>
    <r>
      <rPr>
        <b/>
        <sz val="11"/>
        <color indexed="8"/>
        <rFont val="Calibri"/>
        <family val="2"/>
      </rPr>
      <t xml:space="preserve"> Ridership:</t>
    </r>
  </si>
  <si>
    <t>Shuttle Efficiency Template</t>
  </si>
  <si>
    <t>Output is automated on orange cells</t>
  </si>
  <si>
    <t xml:space="preserve">Input requested data in blue cells.  </t>
  </si>
  <si>
    <r>
      <t xml:space="preserve">Average </t>
    </r>
    <r>
      <rPr>
        <b/>
        <sz val="11"/>
        <color indexed="8"/>
        <rFont val="Calibri"/>
        <family val="2"/>
      </rPr>
      <t>Passengers per Period:</t>
    </r>
  </si>
  <si>
    <r>
      <t xml:space="preserve">Enter Passengers' Average One-Way Trip Mileage </t>
    </r>
    <r>
      <rPr>
        <sz val="11"/>
        <color theme="1"/>
        <rFont val="Calibri"/>
        <family val="2"/>
        <scheme val="minor"/>
      </rPr>
      <t>(Origin to destination one-way driving distance; from survey data)</t>
    </r>
    <r>
      <rPr>
        <b/>
        <sz val="11"/>
        <color indexed="8"/>
        <rFont val="Calibri"/>
        <family val="2"/>
      </rPr>
      <t>:</t>
    </r>
  </si>
  <si>
    <r>
      <t xml:space="preserve">Enter the Average </t>
    </r>
    <r>
      <rPr>
        <b/>
        <u/>
        <sz val="11"/>
        <color indexed="8"/>
        <rFont val="Calibri"/>
        <family val="2"/>
      </rPr>
      <t>Daily</t>
    </r>
    <r>
      <rPr>
        <b/>
        <sz val="11"/>
        <color indexed="8"/>
        <rFont val="Calibri"/>
        <family val="2"/>
      </rPr>
      <t xml:space="preserve"> Shuttle Service Hr Miles</t>
    </r>
    <r>
      <rPr>
        <sz val="11"/>
        <color indexed="8"/>
        <rFont val="Calibri"/>
        <family val="2"/>
      </rPr>
      <t xml:space="preserve"> (posted schedule; all inclusive miles)</t>
    </r>
    <r>
      <rPr>
        <b/>
        <sz val="11"/>
        <color indexed="8"/>
        <rFont val="Calibri"/>
        <family val="2"/>
      </rPr>
      <t>:</t>
    </r>
  </si>
  <si>
    <r>
      <t xml:space="preserve">Total Shuttle Miles </t>
    </r>
    <r>
      <rPr>
        <sz val="11"/>
        <color theme="1"/>
        <rFont val="Calibri"/>
        <family val="2"/>
        <scheme val="minor"/>
      </rPr>
      <t>(Service hr plus deadhead)</t>
    </r>
    <r>
      <rPr>
        <b/>
        <sz val="11"/>
        <color indexed="8"/>
        <rFont val="Calibri"/>
        <family val="2"/>
      </rPr>
      <t>:</t>
    </r>
  </si>
  <si>
    <r>
      <t xml:space="preserve">Total Reduced VMT </t>
    </r>
    <r>
      <rPr>
        <sz val="11"/>
        <color theme="1"/>
        <rFont val="Calibri"/>
        <family val="2"/>
        <scheme val="minor"/>
      </rPr>
      <t>(Total Avg. Passenger Trip Miles minus Total Shuttle Miles)</t>
    </r>
    <r>
      <rPr>
        <b/>
        <sz val="11"/>
        <color indexed="8"/>
        <rFont val="Calibri"/>
        <family val="2"/>
      </rPr>
      <t>:</t>
    </r>
  </si>
  <si>
    <t>Reduced Vehicle Miles Traveled (VMT) Template</t>
  </si>
  <si>
    <r>
      <t xml:space="preserve">Avg. Passenger Trip Miles </t>
    </r>
    <r>
      <rPr>
        <sz val="11"/>
        <color theme="1"/>
        <rFont val="Calibri"/>
        <family val="2"/>
        <scheme val="minor"/>
      </rPr>
      <t>(Origin to Destination)</t>
    </r>
    <r>
      <rPr>
        <b/>
        <sz val="11"/>
        <color indexed="8"/>
        <rFont val="Calibri"/>
        <family val="2"/>
      </rPr>
      <t>:</t>
    </r>
  </si>
  <si>
    <t>*Origin to Destination (e.g. home to work)</t>
  </si>
  <si>
    <t>Output is automated in the orange cells.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</si>
</sst>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5"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5" fillId="0" borderId="0" xfId="0" applyFont="1" applyAlignment="1">
      <alignment wrapText="1"/>
    </xf>
    <xf numFmtId="44" fontId="5" fillId="0" borderId="0" xfId="0" applyNumberFormat="1" applyFont="1" applyBorder="1"/>
    <xf numFmtId="0" fontId="0" fillId="0" borderId="0" xfId="0" applyFill="1" applyBorder="1" applyProtection="1"/>
    <xf numFmtId="0" fontId="0" fillId="0" borderId="0" xfId="0" applyProtection="1"/>
    <xf numFmtId="44" fontId="4" fillId="0" borderId="0" xfId="2" applyFont="1" applyFill="1" applyBorder="1" applyProtection="1"/>
    <xf numFmtId="0" fontId="5" fillId="0" borderId="0" xfId="0" applyFont="1" applyFill="1" applyBorder="1" applyProtection="1"/>
    <xf numFmtId="166" fontId="4" fillId="0" borderId="0" xfId="1" applyNumberFormat="1" applyFont="1" applyFill="1" applyBorder="1" applyProtection="1"/>
    <xf numFmtId="0" fontId="0" fillId="0" borderId="3" xfId="0" applyBorder="1" applyAlignment="1">
      <alignment horizontal="center"/>
    </xf>
    <xf numFmtId="7" fontId="4" fillId="0" borderId="0" xfId="2" applyNumberFormat="1" applyFont="1" applyBorder="1" applyAlignment="1">
      <alignment horizontal="center"/>
    </xf>
    <xf numFmtId="8" fontId="0" fillId="0" borderId="0" xfId="0" applyNumberFormat="1"/>
    <xf numFmtId="43" fontId="4" fillId="0" borderId="0" xfId="1" applyNumberFormat="1" applyFont="1"/>
    <xf numFmtId="43" fontId="4" fillId="0" borderId="0" xfId="1" applyNumberFormat="1" applyFont="1" applyFill="1" applyBorder="1" applyProtection="1"/>
    <xf numFmtId="0" fontId="7" fillId="0" borderId="0" xfId="0" applyFont="1"/>
    <xf numFmtId="7" fontId="4" fillId="0" borderId="4" xfId="2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7" fillId="0" borderId="9" xfId="0" applyFont="1" applyBorder="1"/>
    <xf numFmtId="0" fontId="0" fillId="0" borderId="9" xfId="0" applyBorder="1"/>
    <xf numFmtId="0" fontId="5" fillId="0" borderId="9" xfId="0" applyFont="1" applyFill="1" applyBorder="1" applyProtection="1"/>
    <xf numFmtId="0" fontId="0" fillId="0" borderId="9" xfId="0" applyFill="1" applyBorder="1" applyProtection="1"/>
    <xf numFmtId="0" fontId="0" fillId="0" borderId="9" xfId="0" applyBorder="1" applyProtection="1"/>
    <xf numFmtId="0" fontId="5" fillId="0" borderId="0" xfId="0" applyFont="1" applyBorder="1"/>
    <xf numFmtId="0" fontId="7" fillId="0" borderId="0" xfId="0" applyFont="1" applyBorder="1"/>
    <xf numFmtId="0" fontId="0" fillId="0" borderId="0" xfId="0" applyBorder="1" applyProtection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5" fontId="4" fillId="0" borderId="0" xfId="1" applyNumberFormat="1" applyFont="1" applyFill="1" applyBorder="1" applyProtection="1"/>
    <xf numFmtId="0" fontId="7" fillId="2" borderId="10" xfId="0" applyFont="1" applyFill="1" applyBorder="1" applyProtection="1">
      <protection locked="0"/>
    </xf>
    <xf numFmtId="8" fontId="7" fillId="2" borderId="10" xfId="2" applyNumberFormat="1" applyFont="1" applyFill="1" applyBorder="1" applyProtection="1">
      <protection locked="0"/>
    </xf>
    <xf numFmtId="43" fontId="7" fillId="2" borderId="10" xfId="1" applyNumberFormat="1" applyFont="1" applyFill="1" applyBorder="1" applyProtection="1">
      <protection locked="0"/>
    </xf>
    <xf numFmtId="166" fontId="7" fillId="2" borderId="10" xfId="1" applyNumberFormat="1" applyFont="1" applyFill="1" applyBorder="1" applyProtection="1">
      <protection locked="0"/>
    </xf>
    <xf numFmtId="9" fontId="7" fillId="2" borderId="10" xfId="3" applyFont="1" applyFill="1" applyBorder="1" applyAlignment="1" applyProtection="1">
      <alignment horizontal="center" wrapText="1"/>
      <protection locked="0"/>
    </xf>
    <xf numFmtId="8" fontId="5" fillId="0" borderId="0" xfId="0" applyNumberFormat="1" applyFont="1" applyBorder="1"/>
    <xf numFmtId="43" fontId="5" fillId="0" borderId="0" xfId="1" applyNumberFormat="1" applyFont="1" applyBorder="1" applyProtection="1"/>
    <xf numFmtId="166" fontId="5" fillId="0" borderId="0" xfId="0" applyNumberFormat="1" applyFont="1" applyBorder="1" applyProtection="1"/>
    <xf numFmtId="8" fontId="5" fillId="0" borderId="0" xfId="0" applyNumberFormat="1" applyFont="1" applyBorder="1" applyProtection="1"/>
    <xf numFmtId="0" fontId="7" fillId="0" borderId="0" xfId="0" applyFont="1" applyFill="1" applyBorder="1" applyProtection="1"/>
    <xf numFmtId="0" fontId="0" fillId="0" borderId="3" xfId="0" applyBorder="1"/>
    <xf numFmtId="0" fontId="0" fillId="0" borderId="11" xfId="0" applyBorder="1" applyProtection="1"/>
    <xf numFmtId="0" fontId="0" fillId="0" borderId="11" xfId="0" applyBorder="1"/>
    <xf numFmtId="0" fontId="5" fillId="3" borderId="12" xfId="0" applyFont="1" applyFill="1" applyBorder="1"/>
    <xf numFmtId="0" fontId="0" fillId="3" borderId="13" xfId="0" applyFill="1" applyBorder="1"/>
    <xf numFmtId="0" fontId="5" fillId="0" borderId="0" xfId="0" applyFont="1" applyFill="1" applyBorder="1"/>
    <xf numFmtId="165" fontId="4" fillId="0" borderId="0" xfId="1" applyNumberFormat="1" applyFont="1" applyBorder="1"/>
    <xf numFmtId="0" fontId="7" fillId="2" borderId="0" xfId="0" applyFont="1" applyFill="1"/>
    <xf numFmtId="0" fontId="0" fillId="0" borderId="0" xfId="0" applyFill="1"/>
    <xf numFmtId="8" fontId="0" fillId="0" borderId="0" xfId="0" applyNumberFormat="1" applyFill="1"/>
    <xf numFmtId="0" fontId="0" fillId="0" borderId="0" xfId="0" applyFill="1" applyBorder="1"/>
    <xf numFmtId="0" fontId="0" fillId="0" borderId="9" xfId="0" applyFill="1" applyBorder="1"/>
    <xf numFmtId="165" fontId="4" fillId="0" borderId="0" xfId="1" applyNumberFormat="1" applyFont="1" applyFill="1" applyBorder="1"/>
    <xf numFmtId="44" fontId="5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65" fontId="5" fillId="0" borderId="0" xfId="1" applyNumberFormat="1" applyFont="1" applyFill="1" applyBorder="1"/>
    <xf numFmtId="7" fontId="4" fillId="0" borderId="0" xfId="2" applyNumberFormat="1" applyFont="1" applyFill="1" applyBorder="1" applyAlignment="1">
      <alignment horizontal="center"/>
    </xf>
    <xf numFmtId="0" fontId="0" fillId="0" borderId="6" xfId="0" applyBorder="1"/>
    <xf numFmtId="0" fontId="8" fillId="0" borderId="6" xfId="0" applyFont="1" applyBorder="1" applyAlignment="1">
      <alignment horizontal="center" wrapText="1"/>
    </xf>
    <xf numFmtId="0" fontId="8" fillId="0" borderId="6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/>
    <xf numFmtId="0" fontId="5" fillId="0" borderId="0" xfId="0" applyFont="1" applyFill="1" applyBorder="1" applyAlignment="1">
      <alignment wrapText="1"/>
    </xf>
    <xf numFmtId="165" fontId="4" fillId="0" borderId="0" xfId="1" applyNumberFormat="1" applyFont="1" applyFill="1"/>
    <xf numFmtId="0" fontId="5" fillId="4" borderId="14" xfId="0" applyFont="1" applyFill="1" applyBorder="1" applyAlignment="1">
      <alignment horizontal="center"/>
    </xf>
    <xf numFmtId="8" fontId="5" fillId="5" borderId="2" xfId="0" applyNumberFormat="1" applyFont="1" applyFill="1" applyBorder="1" applyAlignment="1">
      <alignment horizontal="center"/>
    </xf>
    <xf numFmtId="8" fontId="5" fillId="5" borderId="15" xfId="0" applyNumberFormat="1" applyFont="1" applyFill="1" applyBorder="1" applyAlignment="1">
      <alignment horizontal="center"/>
    </xf>
    <xf numFmtId="8" fontId="5" fillId="5" borderId="16" xfId="0" applyNumberFormat="1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 wrapText="1"/>
    </xf>
    <xf numFmtId="0" fontId="0" fillId="3" borderId="6" xfId="0" applyFill="1" applyBorder="1"/>
    <xf numFmtId="0" fontId="8" fillId="3" borderId="6" xfId="0" applyFont="1" applyFill="1" applyBorder="1" applyAlignment="1" applyProtection="1">
      <alignment horizontal="center" wrapText="1"/>
    </xf>
    <xf numFmtId="43" fontId="5" fillId="5" borderId="17" xfId="1" applyNumberFormat="1" applyFont="1" applyFill="1" applyBorder="1" applyAlignment="1" applyProtection="1">
      <alignment wrapText="1"/>
    </xf>
    <xf numFmtId="43" fontId="5" fillId="5" borderId="17" xfId="1" applyNumberFormat="1" applyFont="1" applyFill="1" applyBorder="1" applyProtection="1"/>
    <xf numFmtId="166" fontId="5" fillId="5" borderId="17" xfId="0" applyNumberFormat="1" applyFont="1" applyFill="1" applyBorder="1" applyProtection="1"/>
    <xf numFmtId="166" fontId="5" fillId="5" borderId="17" xfId="0" applyNumberFormat="1" applyFont="1" applyFill="1" applyBorder="1" applyAlignment="1" applyProtection="1">
      <alignment wrapText="1"/>
    </xf>
    <xf numFmtId="8" fontId="5" fillId="5" borderId="17" xfId="0" applyNumberFormat="1" applyFont="1" applyFill="1" applyBorder="1"/>
    <xf numFmtId="0" fontId="5" fillId="4" borderId="18" xfId="0" applyFont="1" applyFill="1" applyBorder="1" applyAlignment="1">
      <alignment horizontal="center" wrapText="1"/>
    </xf>
    <xf numFmtId="0" fontId="5" fillId="4" borderId="19" xfId="0" applyFont="1" applyFill="1" applyBorder="1" applyAlignment="1">
      <alignment horizontal="center" wrapText="1"/>
    </xf>
    <xf numFmtId="0" fontId="5" fillId="4" borderId="17" xfId="0" applyFont="1" applyFill="1" applyBorder="1" applyAlignment="1">
      <alignment horizontal="center" wrapText="1"/>
    </xf>
    <xf numFmtId="8" fontId="5" fillId="5" borderId="20" xfId="0" applyNumberFormat="1" applyFont="1" applyFill="1" applyBorder="1" applyAlignment="1">
      <alignment horizontal="center"/>
    </xf>
    <xf numFmtId="8" fontId="5" fillId="5" borderId="21" xfId="0" applyNumberFormat="1" applyFont="1" applyFill="1" applyBorder="1" applyAlignment="1">
      <alignment horizontal="center"/>
    </xf>
    <xf numFmtId="164" fontId="5" fillId="5" borderId="17" xfId="0" applyNumberFormat="1" applyFont="1" applyFill="1" applyBorder="1"/>
    <xf numFmtId="8" fontId="5" fillId="5" borderId="17" xfId="0" applyNumberFormat="1" applyFont="1" applyFill="1" applyBorder="1" applyAlignment="1" applyProtection="1">
      <alignment wrapText="1"/>
    </xf>
    <xf numFmtId="8" fontId="5" fillId="5" borderId="17" xfId="0" applyNumberFormat="1" applyFont="1" applyFill="1" applyBorder="1" applyProtection="1"/>
    <xf numFmtId="0" fontId="5" fillId="0" borderId="0" xfId="0" applyFont="1" applyAlignment="1">
      <alignment horizontal="right" wrapText="1"/>
    </xf>
    <xf numFmtId="0" fontId="5" fillId="0" borderId="9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7" fillId="5" borderId="0" xfId="0" applyFont="1" applyFill="1"/>
    <xf numFmtId="0" fontId="0" fillId="5" borderId="0" xfId="0" applyFill="1"/>
    <xf numFmtId="0" fontId="5" fillId="3" borderId="1" xfId="0" applyFont="1" applyFill="1" applyBorder="1"/>
    <xf numFmtId="0" fontId="5" fillId="3" borderId="0" xfId="0" applyFont="1" applyFill="1" applyBorder="1"/>
    <xf numFmtId="0" fontId="0" fillId="3" borderId="3" xfId="0" applyFill="1" applyBorder="1"/>
    <xf numFmtId="8" fontId="5" fillId="0" borderId="0" xfId="0" applyNumberFormat="1" applyFont="1" applyFill="1" applyBorder="1"/>
    <xf numFmtId="8" fontId="5" fillId="0" borderId="0" xfId="0" applyNumberFormat="1" applyFont="1" applyFill="1" applyBorder="1" applyAlignment="1" applyProtection="1">
      <alignment wrapText="1"/>
    </xf>
    <xf numFmtId="8" fontId="5" fillId="0" borderId="0" xfId="0" applyNumberFormat="1" applyFont="1" applyFill="1" applyBorder="1" applyProtection="1"/>
    <xf numFmtId="0" fontId="0" fillId="3" borderId="22" xfId="0" applyFill="1" applyBorder="1"/>
    <xf numFmtId="0" fontId="8" fillId="3" borderId="1" xfId="0" applyFont="1" applyFill="1" applyBorder="1"/>
    <xf numFmtId="0" fontId="6" fillId="3" borderId="23" xfId="0" applyFont="1" applyFill="1" applyBorder="1" applyAlignment="1">
      <alignment vertical="top"/>
    </xf>
    <xf numFmtId="0" fontId="5" fillId="3" borderId="24" xfId="0" applyFont="1" applyFill="1" applyBorder="1" applyAlignment="1">
      <alignment horizontal="center" wrapText="1"/>
    </xf>
    <xf numFmtId="0" fontId="5" fillId="3" borderId="25" xfId="0" applyFont="1" applyFill="1" applyBorder="1" applyAlignment="1">
      <alignment horizontal="center" wrapText="1"/>
    </xf>
    <xf numFmtId="0" fontId="7" fillId="6" borderId="0" xfId="0" applyFont="1" applyFill="1" applyBorder="1" applyProtection="1">
      <protection locked="0"/>
    </xf>
    <xf numFmtId="164" fontId="7" fillId="2" borderId="10" xfId="2" applyNumberFormat="1" applyFont="1" applyFill="1" applyBorder="1" applyProtection="1">
      <protection locked="0"/>
    </xf>
    <xf numFmtId="165" fontId="7" fillId="2" borderId="10" xfId="1" applyNumberFormat="1" applyFont="1" applyFill="1" applyBorder="1" applyProtection="1">
      <protection locked="0"/>
    </xf>
    <xf numFmtId="0" fontId="5" fillId="6" borderId="0" xfId="0" applyFont="1" applyFill="1" applyBorder="1" applyProtection="1"/>
    <xf numFmtId="0" fontId="7" fillId="2" borderId="0" xfId="0" applyFont="1" applyFill="1" applyAlignment="1">
      <alignment wrapText="1"/>
    </xf>
    <xf numFmtId="165" fontId="5" fillId="0" borderId="0" xfId="1" applyNumberFormat="1" applyFont="1" applyFill="1" applyBorder="1" applyAlignment="1" applyProtection="1">
      <alignment wrapText="1"/>
    </xf>
    <xf numFmtId="166" fontId="5" fillId="0" borderId="0" xfId="0" applyNumberFormat="1" applyFont="1" applyFill="1" applyBorder="1" applyAlignment="1" applyProtection="1">
      <alignment wrapText="1"/>
    </xf>
    <xf numFmtId="0" fontId="5" fillId="5" borderId="17" xfId="0" applyFont="1" applyFill="1" applyBorder="1" applyProtection="1"/>
    <xf numFmtId="165" fontId="5" fillId="5" borderId="17" xfId="1" applyNumberFormat="1" applyFont="1" applyFill="1" applyBorder="1"/>
    <xf numFmtId="165" fontId="5" fillId="5" borderId="17" xfId="1" applyNumberFormat="1" applyFont="1" applyFill="1" applyBorder="1" applyProtection="1"/>
    <xf numFmtId="166" fontId="5" fillId="5" borderId="17" xfId="1" applyNumberFormat="1" applyFont="1" applyFill="1" applyBorder="1" applyProtection="1"/>
    <xf numFmtId="165" fontId="5" fillId="5" borderId="17" xfId="0" applyNumberFormat="1" applyFont="1" applyFill="1" applyBorder="1" applyProtection="1"/>
    <xf numFmtId="8" fontId="5" fillId="2" borderId="17" xfId="0" applyNumberFormat="1" applyFont="1" applyFill="1" applyBorder="1" applyAlignment="1" applyProtection="1">
      <alignment wrapText="1"/>
    </xf>
    <xf numFmtId="8" fontId="5" fillId="2" borderId="17" xfId="0" applyNumberFormat="1" applyFont="1" applyFill="1" applyBorder="1" applyProtection="1"/>
    <xf numFmtId="0" fontId="7" fillId="5" borderId="0" xfId="0" applyFont="1" applyFill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J30"/>
  <sheetViews>
    <sheetView tabSelected="1" zoomScaleNormal="100" workbookViewId="0">
      <selection activeCell="I25" sqref="I25"/>
    </sheetView>
  </sheetViews>
  <sheetFormatPr defaultRowHeight="15" x14ac:dyDescent="0.25"/>
  <cols>
    <col min="1" max="1" width="43.42578125" customWidth="1"/>
    <col min="2" max="2" width="12.7109375" customWidth="1"/>
    <col min="3" max="3" width="2.7109375" customWidth="1"/>
    <col min="4" max="4" width="13.7109375" customWidth="1"/>
    <col min="5" max="5" width="2.7109375" customWidth="1"/>
    <col min="6" max="6" width="15.28515625" customWidth="1"/>
    <col min="7" max="7" width="2.7109375" customWidth="1"/>
    <col min="8" max="8" width="19.7109375" customWidth="1"/>
    <col min="9" max="9" width="18.7109375" customWidth="1"/>
    <col min="10" max="10" width="17.7109375" customWidth="1"/>
  </cols>
  <sheetData>
    <row r="1" spans="1:10" ht="18.75" x14ac:dyDescent="0.3">
      <c r="A1" s="2" t="s">
        <v>27</v>
      </c>
      <c r="B1" s="2"/>
    </row>
    <row r="3" spans="1:10" x14ac:dyDescent="0.25">
      <c r="A3" s="54" t="s">
        <v>23</v>
      </c>
      <c r="B3" s="97" t="s">
        <v>38</v>
      </c>
      <c r="C3" s="98"/>
      <c r="D3" s="98"/>
      <c r="E3" s="98"/>
      <c r="F3" s="98"/>
    </row>
    <row r="4" spans="1:10" ht="15.75" thickBot="1" x14ac:dyDescent="0.3"/>
    <row r="5" spans="1:10" ht="31.5" x14ac:dyDescent="0.25">
      <c r="A5" s="64"/>
      <c r="B5" s="77" t="s">
        <v>3</v>
      </c>
      <c r="C5" s="78"/>
      <c r="D5" s="79" t="s">
        <v>5</v>
      </c>
      <c r="E5" s="79"/>
      <c r="F5" s="79" t="s">
        <v>6</v>
      </c>
      <c r="G5" s="79"/>
      <c r="H5" s="107" t="s">
        <v>14</v>
      </c>
      <c r="I5" s="108" t="s">
        <v>19</v>
      </c>
      <c r="J5" s="109" t="s">
        <v>18</v>
      </c>
    </row>
    <row r="6" spans="1:10" ht="15.75" thickBot="1" x14ac:dyDescent="0.3">
      <c r="D6" s="8"/>
      <c r="E6" s="8"/>
      <c r="F6" s="9"/>
      <c r="G6" s="9"/>
      <c r="H6" s="3"/>
      <c r="I6" s="4"/>
      <c r="J6" s="47"/>
    </row>
    <row r="7" spans="1:10" ht="30.75" thickBot="1" x14ac:dyDescent="0.3">
      <c r="A7" s="93" t="s">
        <v>4</v>
      </c>
      <c r="B7" s="110"/>
      <c r="D7" s="37">
        <v>21</v>
      </c>
      <c r="E7" s="8"/>
      <c r="F7" s="37">
        <v>255</v>
      </c>
      <c r="G7" s="46"/>
      <c r="H7" s="68" t="s">
        <v>11</v>
      </c>
      <c r="I7" s="41">
        <v>0.75</v>
      </c>
      <c r="J7" s="85"/>
    </row>
    <row r="8" spans="1:10" ht="15.75" thickBot="1" x14ac:dyDescent="0.3">
      <c r="A8" s="1"/>
      <c r="D8" s="11"/>
      <c r="E8" s="8"/>
      <c r="F8" s="9"/>
      <c r="G8" s="9"/>
      <c r="H8" s="3"/>
      <c r="I8" s="88">
        <f>(F16+F18)*I7</f>
        <v>114750</v>
      </c>
      <c r="J8" s="89">
        <f>(F16+F18)-I8</f>
        <v>38250</v>
      </c>
    </row>
    <row r="9" spans="1:10" ht="28.9" customHeight="1" thickBot="1" x14ac:dyDescent="0.3">
      <c r="A9" s="93" t="s">
        <v>24</v>
      </c>
      <c r="B9" s="38">
        <v>75</v>
      </c>
      <c r="C9" s="15"/>
      <c r="H9" s="3"/>
      <c r="I9" s="4"/>
      <c r="J9" s="47"/>
    </row>
    <row r="10" spans="1:10" ht="29.25" customHeight="1" thickBot="1" x14ac:dyDescent="0.3">
      <c r="A10" s="1"/>
      <c r="B10" s="18"/>
      <c r="D10" s="11"/>
      <c r="E10" s="8"/>
      <c r="F10" s="9"/>
      <c r="G10" s="9"/>
      <c r="H10" s="73" t="s">
        <v>17</v>
      </c>
      <c r="I10" s="87" t="s">
        <v>16</v>
      </c>
      <c r="J10" s="86" t="s">
        <v>15</v>
      </c>
    </row>
    <row r="11" spans="1:10" ht="15.75" thickBot="1" x14ac:dyDescent="0.3">
      <c r="A11" s="93" t="s">
        <v>25</v>
      </c>
      <c r="B11" s="39">
        <v>8</v>
      </c>
      <c r="C11" s="16"/>
      <c r="D11" s="80">
        <f>B11*B7</f>
        <v>0</v>
      </c>
      <c r="E11" s="17"/>
      <c r="F11" s="81">
        <f>B11*F7</f>
        <v>2040</v>
      </c>
      <c r="G11" s="43"/>
      <c r="H11" s="74">
        <f>B20</f>
        <v>7.5</v>
      </c>
      <c r="I11" s="75">
        <f>B20*I7</f>
        <v>5.625</v>
      </c>
      <c r="J11" s="76">
        <f>B20-I11</f>
        <v>1.875</v>
      </c>
    </row>
    <row r="12" spans="1:10" ht="15.75" thickBot="1" x14ac:dyDescent="0.3">
      <c r="A12" s="1"/>
      <c r="B12" s="18"/>
      <c r="D12" s="11"/>
      <c r="E12" s="8"/>
      <c r="F12" s="32"/>
      <c r="G12" s="9"/>
      <c r="H12" s="4"/>
      <c r="I12" s="4"/>
      <c r="J12" s="4"/>
    </row>
    <row r="13" spans="1:10" ht="15.75" thickBot="1" x14ac:dyDescent="0.3">
      <c r="A13" s="93" t="s">
        <v>26</v>
      </c>
      <c r="B13" s="40">
        <v>80</v>
      </c>
      <c r="D13" s="83">
        <f>B13*B7</f>
        <v>0</v>
      </c>
      <c r="E13" s="12"/>
      <c r="F13" s="82">
        <f>B13*F7</f>
        <v>20400</v>
      </c>
      <c r="G13" s="44"/>
    </row>
    <row r="14" spans="1:10" ht="15.75" thickBot="1" x14ac:dyDescent="0.3">
      <c r="A14" s="94"/>
      <c r="B14" s="25"/>
      <c r="C14" s="26"/>
      <c r="D14" s="27"/>
      <c r="E14" s="28"/>
      <c r="F14" s="29"/>
      <c r="G14" s="29"/>
      <c r="H14" s="26"/>
      <c r="I14" s="26"/>
      <c r="J14" s="26"/>
    </row>
    <row r="15" spans="1:10" ht="16.5" thickTop="1" thickBot="1" x14ac:dyDescent="0.3">
      <c r="A15" s="95"/>
      <c r="B15" s="18"/>
      <c r="C15" s="55"/>
      <c r="D15" s="11"/>
      <c r="E15" s="8"/>
      <c r="F15" s="48"/>
      <c r="G15" s="48"/>
      <c r="H15" s="49"/>
      <c r="I15" s="49"/>
      <c r="J15" s="49"/>
    </row>
    <row r="16" spans="1:10" x14ac:dyDescent="0.25">
      <c r="A16" s="95" t="s">
        <v>9</v>
      </c>
      <c r="B16" s="84">
        <f>B9*B11</f>
        <v>600</v>
      </c>
      <c r="C16" s="57"/>
      <c r="D16" s="91">
        <f>B9*B11*D7</f>
        <v>12600</v>
      </c>
      <c r="E16" s="10"/>
      <c r="F16" s="92">
        <f>B9*B11*F7</f>
        <v>153000</v>
      </c>
      <c r="G16" s="45"/>
      <c r="H16" s="105"/>
      <c r="I16" s="50"/>
      <c r="J16" s="51"/>
    </row>
    <row r="17" spans="1:10" x14ac:dyDescent="0.25">
      <c r="A17" s="95"/>
      <c r="B17" s="102"/>
      <c r="C17" s="57"/>
      <c r="D17" s="103"/>
      <c r="E17" s="10"/>
      <c r="F17" s="104"/>
      <c r="G17" s="45"/>
      <c r="H17" s="99"/>
      <c r="I17" s="100"/>
      <c r="J17" s="101"/>
    </row>
    <row r="18" spans="1:10" ht="15.75" x14ac:dyDescent="0.25">
      <c r="A18" s="95" t="s">
        <v>22</v>
      </c>
      <c r="B18" s="102"/>
      <c r="C18" s="57"/>
      <c r="D18" s="122">
        <v>0</v>
      </c>
      <c r="E18" s="10"/>
      <c r="F18" s="123">
        <v>0</v>
      </c>
      <c r="G18" s="45"/>
      <c r="H18" s="106" t="s">
        <v>7</v>
      </c>
      <c r="I18" s="100"/>
      <c r="J18" s="101"/>
    </row>
    <row r="19" spans="1:10" x14ac:dyDescent="0.25">
      <c r="A19" s="95"/>
      <c r="B19" s="4"/>
      <c r="C19" s="57"/>
      <c r="D19" s="4"/>
      <c r="E19" s="4"/>
      <c r="F19" s="4"/>
      <c r="H19" s="23" t="s">
        <v>8</v>
      </c>
      <c r="I19" s="21" t="s">
        <v>17</v>
      </c>
      <c r="J19" s="22" t="s">
        <v>20</v>
      </c>
    </row>
    <row r="20" spans="1:10" x14ac:dyDescent="0.25">
      <c r="A20" s="95" t="s">
        <v>21</v>
      </c>
      <c r="B20" s="84">
        <f>(F16+F18)/F13</f>
        <v>7.5</v>
      </c>
      <c r="C20" s="4"/>
      <c r="D20" s="4"/>
      <c r="E20" s="4"/>
      <c r="F20" s="4"/>
      <c r="G20" s="30"/>
      <c r="H20" s="3" t="s">
        <v>0</v>
      </c>
      <c r="I20" s="14">
        <v>9</v>
      </c>
      <c r="J20" s="13">
        <v>15</v>
      </c>
    </row>
    <row r="21" spans="1:10" x14ac:dyDescent="0.25">
      <c r="A21" s="96"/>
      <c r="B21" s="42"/>
      <c r="C21" s="4"/>
      <c r="D21" s="4"/>
      <c r="E21" s="4"/>
      <c r="F21" s="4"/>
      <c r="G21" s="34"/>
      <c r="H21" s="3" t="s">
        <v>1</v>
      </c>
      <c r="I21" s="14">
        <v>11</v>
      </c>
      <c r="J21" s="13">
        <v>10</v>
      </c>
    </row>
    <row r="22" spans="1:10" ht="15" customHeight="1" thickBot="1" x14ac:dyDescent="0.3">
      <c r="A22" s="93" t="s">
        <v>12</v>
      </c>
      <c r="B22" s="90">
        <f>B13/B11</f>
        <v>10</v>
      </c>
      <c r="C22" s="4"/>
      <c r="D22" s="4"/>
      <c r="E22" s="4"/>
      <c r="F22" s="4"/>
      <c r="G22" s="14"/>
      <c r="H22" s="5" t="s">
        <v>2</v>
      </c>
      <c r="I22" s="19">
        <v>22</v>
      </c>
      <c r="J22" s="20">
        <v>2</v>
      </c>
    </row>
    <row r="23" spans="1:10" x14ac:dyDescent="0.25">
      <c r="A23" s="1"/>
      <c r="B23" s="30"/>
      <c r="C23" s="7"/>
      <c r="D23" s="4"/>
      <c r="E23" s="4"/>
      <c r="F23" s="4"/>
      <c r="G23" s="14"/>
      <c r="H23" s="4"/>
    </row>
    <row r="24" spans="1:10" x14ac:dyDescent="0.25">
      <c r="E24" s="4"/>
      <c r="F24" s="4"/>
      <c r="G24" s="14"/>
      <c r="H24" s="4"/>
    </row>
    <row r="29" spans="1:10" x14ac:dyDescent="0.25">
      <c r="C29" s="4"/>
      <c r="D29" s="4"/>
      <c r="E29" s="4"/>
      <c r="F29" s="4"/>
      <c r="G29" s="4"/>
    </row>
    <row r="30" spans="1:10" x14ac:dyDescent="0.25">
      <c r="C30" s="4"/>
      <c r="D30" s="4"/>
      <c r="E30" s="4"/>
    </row>
  </sheetData>
  <pageMargins left="0.7" right="0.7" top="0.75" bottom="0.75" header="0.3" footer="0.3"/>
  <pageSetup scale="81" fitToHeight="0" orientation="landscape" r:id="rId1"/>
  <headerFooter>
    <oddFooter>&amp;RM Stevenson
SamTrans Bus Contracts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F28"/>
  <sheetViews>
    <sheetView topLeftCell="A12" zoomScaleNormal="100" workbookViewId="0">
      <selection activeCell="B15" sqref="B15"/>
    </sheetView>
  </sheetViews>
  <sheetFormatPr defaultRowHeight="15" x14ac:dyDescent="0.25"/>
  <cols>
    <col min="1" max="1" width="31.7109375" customWidth="1"/>
    <col min="2" max="2" width="12.7109375" customWidth="1"/>
    <col min="3" max="3" width="2.7109375" customWidth="1"/>
    <col min="4" max="4" width="16.28515625" customWidth="1"/>
    <col min="5" max="5" width="2.7109375" customWidth="1"/>
    <col min="6" max="6" width="15.28515625" customWidth="1"/>
    <col min="7" max="7" width="12.7109375" customWidth="1"/>
  </cols>
  <sheetData>
    <row r="1" spans="1:6" ht="18.75" x14ac:dyDescent="0.3">
      <c r="A1" s="2" t="s">
        <v>35</v>
      </c>
      <c r="B1" s="2"/>
    </row>
    <row r="3" spans="1:6" ht="15.75" customHeight="1" x14ac:dyDescent="0.25">
      <c r="A3" s="114" t="s">
        <v>29</v>
      </c>
      <c r="B3" s="124" t="s">
        <v>28</v>
      </c>
      <c r="C3" s="124"/>
      <c r="D3" s="124"/>
      <c r="E3" s="124"/>
      <c r="F3" s="124"/>
    </row>
    <row r="5" spans="1:6" ht="31.5" x14ac:dyDescent="0.25">
      <c r="A5" s="64"/>
      <c r="B5" s="65" t="s">
        <v>3</v>
      </c>
      <c r="C5" s="64"/>
      <c r="D5" s="66" t="s">
        <v>5</v>
      </c>
      <c r="E5" s="66"/>
      <c r="F5" s="67" t="s">
        <v>6</v>
      </c>
    </row>
    <row r="6" spans="1:6" x14ac:dyDescent="0.25">
      <c r="D6" s="8"/>
      <c r="E6" s="8"/>
      <c r="F6" s="9"/>
    </row>
    <row r="7" spans="1:6" x14ac:dyDescent="0.25">
      <c r="A7" s="6" t="s">
        <v>13</v>
      </c>
      <c r="B7" s="113"/>
      <c r="D7" s="117">
        <f>'Est. Benchmarks &amp; Costs '!D7</f>
        <v>21</v>
      </c>
      <c r="E7" s="8"/>
      <c r="F7" s="117">
        <f>'Est. Benchmarks &amp; Costs '!F7</f>
        <v>255</v>
      </c>
    </row>
    <row r="8" spans="1:6" ht="15.75" thickBot="1" x14ac:dyDescent="0.3">
      <c r="A8" s="1"/>
      <c r="C8" s="55"/>
      <c r="D8" s="11"/>
      <c r="E8" s="8"/>
      <c r="F8" s="9"/>
    </row>
    <row r="9" spans="1:6" ht="45.75" thickBot="1" x14ac:dyDescent="0.3">
      <c r="A9" s="6" t="s">
        <v>32</v>
      </c>
      <c r="B9" s="111">
        <v>150</v>
      </c>
      <c r="C9" s="56"/>
      <c r="D9" s="62">
        <f>B9*B7</f>
        <v>0</v>
      </c>
      <c r="E9" s="52"/>
      <c r="F9" s="118">
        <f>B9*F7</f>
        <v>38250</v>
      </c>
    </row>
    <row r="10" spans="1:6" ht="15.75" thickBot="1" x14ac:dyDescent="0.3">
      <c r="A10" s="1"/>
      <c r="B10" s="18"/>
      <c r="C10" s="55"/>
      <c r="D10" s="11"/>
      <c r="E10" s="8"/>
      <c r="F10" s="32"/>
    </row>
    <row r="11" spans="1:6" ht="45.75" thickBot="1" x14ac:dyDescent="0.3">
      <c r="A11" s="6" t="s">
        <v>10</v>
      </c>
      <c r="B11" s="112">
        <v>15</v>
      </c>
      <c r="C11" s="72"/>
      <c r="D11" s="115">
        <f>B11*B7</f>
        <v>0</v>
      </c>
      <c r="E11" s="36"/>
      <c r="F11" s="119">
        <f>B11*F7</f>
        <v>3825</v>
      </c>
    </row>
    <row r="12" spans="1:6" x14ac:dyDescent="0.25">
      <c r="A12" s="1"/>
      <c r="B12" s="18"/>
      <c r="C12" s="55"/>
      <c r="D12" s="11"/>
      <c r="E12" s="8"/>
      <c r="F12" s="32"/>
    </row>
    <row r="13" spans="1:6" x14ac:dyDescent="0.25">
      <c r="A13" s="6" t="s">
        <v>30</v>
      </c>
      <c r="B13" s="120">
        <f>'Est. Benchmarks &amp; Costs '!B13</f>
        <v>80</v>
      </c>
      <c r="C13" s="55"/>
      <c r="D13" s="116">
        <f>B13*B7</f>
        <v>0</v>
      </c>
      <c r="E13" s="12"/>
      <c r="F13" s="82">
        <f>B13*F7</f>
        <v>20400</v>
      </c>
    </row>
    <row r="14" spans="1:6" ht="15.75" thickBot="1" x14ac:dyDescent="0.3">
      <c r="A14" s="30"/>
      <c r="B14" s="31"/>
      <c r="C14" s="57"/>
      <c r="D14" s="11"/>
      <c r="E14" s="8"/>
      <c r="F14" s="32"/>
    </row>
    <row r="15" spans="1:6" ht="60.75" thickBot="1" x14ac:dyDescent="0.3">
      <c r="A15" s="33" t="s">
        <v>31</v>
      </c>
      <c r="B15" s="112">
        <v>9.75</v>
      </c>
      <c r="C15" s="57"/>
      <c r="D15" s="115">
        <f>B15*B7</f>
        <v>0</v>
      </c>
      <c r="E15" s="12"/>
      <c r="F15" s="121">
        <f>B15*F7</f>
        <v>2486.25</v>
      </c>
    </row>
    <row r="16" spans="1:6" ht="15.75" thickBot="1" x14ac:dyDescent="0.3">
      <c r="A16" s="24"/>
      <c r="B16" s="25"/>
      <c r="C16" s="58"/>
      <c r="D16" s="27"/>
      <c r="E16" s="28"/>
      <c r="F16" s="29"/>
    </row>
    <row r="17" spans="1:6" ht="15.75" thickTop="1" x14ac:dyDescent="0.25">
      <c r="A17" s="1"/>
      <c r="B17" s="18"/>
      <c r="C17" s="55"/>
      <c r="D17" s="11"/>
      <c r="E17" s="8"/>
      <c r="F17" s="9"/>
    </row>
    <row r="18" spans="1:6" ht="30" x14ac:dyDescent="0.25">
      <c r="A18" s="69" t="s">
        <v>33</v>
      </c>
      <c r="B18" s="118">
        <f>B9+B11</f>
        <v>165</v>
      </c>
      <c r="C18" s="59"/>
      <c r="D18" s="115">
        <f>B18*B7</f>
        <v>0</v>
      </c>
      <c r="E18" s="36"/>
      <c r="F18" s="119">
        <f>B18*F7</f>
        <v>42075</v>
      </c>
    </row>
    <row r="19" spans="1:6" x14ac:dyDescent="0.25">
      <c r="A19" s="70"/>
      <c r="B19" s="53"/>
      <c r="C19" s="59"/>
      <c r="D19" s="59"/>
      <c r="E19" s="59"/>
      <c r="F19" s="53"/>
    </row>
    <row r="20" spans="1:6" ht="30" x14ac:dyDescent="0.25">
      <c r="A20" s="69" t="s">
        <v>36</v>
      </c>
      <c r="B20" s="118">
        <f>B15*B13</f>
        <v>780</v>
      </c>
      <c r="C20" s="59"/>
      <c r="D20" s="115">
        <f>B20*B7</f>
        <v>0</v>
      </c>
      <c r="E20" s="36"/>
      <c r="F20" s="119">
        <f>B20*F7</f>
        <v>198900</v>
      </c>
    </row>
    <row r="21" spans="1:6" x14ac:dyDescent="0.25">
      <c r="A21" s="70"/>
      <c r="B21" s="4"/>
      <c r="C21" s="57"/>
      <c r="D21" s="52"/>
      <c r="E21" s="61"/>
      <c r="F21" s="34"/>
    </row>
    <row r="22" spans="1:6" ht="45" customHeight="1" x14ac:dyDescent="0.25">
      <c r="A22" s="71" t="s">
        <v>34</v>
      </c>
      <c r="B22" s="118">
        <f>B20-B18</f>
        <v>615</v>
      </c>
      <c r="C22" s="59"/>
      <c r="D22" s="62">
        <f>D20-D18</f>
        <v>0</v>
      </c>
      <c r="E22" s="62"/>
      <c r="F22" s="118">
        <f>F20-F18</f>
        <v>156825</v>
      </c>
    </row>
    <row r="23" spans="1:6" x14ac:dyDescent="0.25">
      <c r="A23" s="70"/>
      <c r="B23" s="1"/>
      <c r="C23" s="60"/>
      <c r="D23" s="4"/>
      <c r="E23" s="63"/>
      <c r="F23" s="35"/>
    </row>
    <row r="24" spans="1:6" x14ac:dyDescent="0.25">
      <c r="A24" t="s">
        <v>37</v>
      </c>
      <c r="C24" s="57"/>
    </row>
    <row r="25" spans="1:6" x14ac:dyDescent="0.25">
      <c r="C25" s="57"/>
    </row>
    <row r="26" spans="1:6" x14ac:dyDescent="0.25">
      <c r="C26" s="57"/>
    </row>
    <row r="27" spans="1:6" x14ac:dyDescent="0.25">
      <c r="C27" s="4"/>
      <c r="D27" s="4"/>
      <c r="E27" s="4"/>
      <c r="F27" s="4"/>
    </row>
    <row r="28" spans="1:6" x14ac:dyDescent="0.25">
      <c r="C28" s="4"/>
      <c r="D28" s="4"/>
      <c r="E28" s="4"/>
    </row>
  </sheetData>
  <mergeCells count="1">
    <mergeCell ref="B3:F3"/>
  </mergeCells>
  <pageMargins left="0.7" right="0.7" top="0.75" bottom="0.75" header="0.3" footer="0.3"/>
  <pageSetup orientation="portrait" r:id="rId1"/>
  <headerFooter>
    <oddFooter>&amp;RM Stevenson
SamTrans Bus Contracts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Est. Benchmarks &amp; Costs </vt:lpstr>
      <vt:lpstr>Est. VMT Reducction</vt:lpstr>
      <vt:lpstr>'Est. Benchmarks &amp; Costs '!Print_Area</vt:lpstr>
    </vt:vector>
  </TitlesOfParts>
  <Company>PCJPB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Stevenson</dc:creator>
  <cp:lastModifiedBy>Katherine Kalkin</cp:lastModifiedBy>
  <cp:lastPrinted>2017-12-06T19:49:37Z</cp:lastPrinted>
  <dcterms:created xsi:type="dcterms:W3CDTF">2017-10-30T16:55:03Z</dcterms:created>
  <dcterms:modified xsi:type="dcterms:W3CDTF">2019-11-26T23:22:07Z</dcterms:modified>
</cp:coreProperties>
</file>